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Form No 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<sst xmlns="http://schemas.openxmlformats.org/spreadsheetml/2006/main" count="46" uniqueCount="42">
  <si>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Description</t>
  </si>
  <si>
    <t>Actuals</t>
  </si>
  <si>
    <t>Annual Budget</t>
  </si>
  <si>
    <t>Approved Budget</t>
  </si>
  <si>
    <t>Forward Budget Estimates</t>
  </si>
  <si>
    <t xml:space="preserve">Forward Budget Estimates </t>
  </si>
  <si>
    <t>2016/17</t>
  </si>
  <si>
    <t>2018/19</t>
  </si>
  <si>
    <t>2017/18</t>
  </si>
  <si>
    <t>3. Development Expenditure</t>
  </si>
  <si>
    <t>TOTAL EXPENDITURE</t>
  </si>
  <si>
    <t>Figures in '000 Tshs</t>
  </si>
  <si>
    <t>Budget Submission Form No. 1</t>
  </si>
  <si>
    <t>The United Republic of Tanzania</t>
  </si>
  <si>
    <t>Own Source</t>
  </si>
  <si>
    <t>2015/2016</t>
  </si>
  <si>
    <t>2019/20</t>
  </si>
  <si>
    <t>2020/21</t>
  </si>
  <si>
    <t>Summary of Annual and Forward Budget Estimates Revenue,Recurrent and Development Expenditure</t>
  </si>
  <si>
    <t>VOTE NAME:</t>
  </si>
  <si>
    <t>1. Revenue Estimates</t>
  </si>
  <si>
    <t>Government</t>
  </si>
  <si>
    <t>TOTAL REVENUE</t>
  </si>
  <si>
    <t>PE for Vote Proper</t>
  </si>
  <si>
    <t>PE</t>
  </si>
  <si>
    <t>2.Recurrent Expenditure</t>
  </si>
  <si>
    <t>Total Recurrent Expenditure</t>
  </si>
  <si>
    <t>PE Subvention</t>
  </si>
  <si>
    <t>Total PE</t>
  </si>
  <si>
    <t>OC</t>
  </si>
  <si>
    <t>OC for Vote Proper</t>
  </si>
  <si>
    <t>OC Subvention</t>
  </si>
  <si>
    <t>Total Development Expenditure</t>
  </si>
  <si>
    <t>Government Funds</t>
  </si>
  <si>
    <r>
      <t>Note:</t>
    </r>
    <r>
      <rPr>
        <sz val="12"/>
        <rFont val="Arial"/>
        <family val="2"/>
      </rPr>
      <t xml:space="preserve"> Total Revenue= Total Expenditure</t>
    </r>
  </si>
  <si>
    <t>Total OC</t>
  </si>
  <si>
    <t>2021/22</t>
  </si>
  <si>
    <t>Nzega Town Council</t>
  </si>
  <si>
    <t>Own Source / Block Grant</t>
  </si>
  <si>
    <t xml:space="preserve">          Foreign </t>
  </si>
  <si>
    <t xml:space="preserve"> Local </t>
  </si>
  <si>
    <t xml:space="preserve">          Foreign Funds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</si>
</sst>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_);_(@_)"/>
    <numFmt numFmtId="175" formatCode="[$-409]dddd\,\ mmmm\ dd\,\ yyyy"/>
    <numFmt numFmtId="176" formatCode="[$-409]dd\-mmm\-yy;@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  <numFmt numFmtId="183" formatCode="_-* #,##0.000000000_-;\-* #,##0.000000000_-;_-* &quot;-&quot;??_-;_-@_-"/>
    <numFmt numFmtId="184" formatCode="_-* #,##0.0000000000_-;\-* #,##0.0000000000_-;_-* &quot;-&quot;??_-;_-@_-"/>
    <numFmt numFmtId="185" formatCode="_-* #,##0.00000000000_-;\-* #,##0.00000000000_-;_-* &quot;-&quot;??_-;_-@_-"/>
    <numFmt numFmtId="186" formatCode="_-* #,##0.000000000000_-;\-* #,##0.000000000000_-;_-* &quot;-&quot;??_-;_-@_-"/>
    <numFmt numFmtId="187" formatCode="_-* #,##0.0000000000000_-;\-* #,##0.0000000000000_-;_-* &quot;-&quot;??_-;_-@_-"/>
    <numFmt numFmtId="188" formatCode="_-* #,##0.00000000000000_-;\-* #,##0.00000000000000_-;_-* &quot;-&quot;??_-;_-@_-"/>
    <numFmt numFmtId="189" formatCode="_(* #,##0_);_(* \(#,##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000_);_(* \(#,##0.00000000000\);_(* &quot;-&quot;??_);_(@_)"/>
    <numFmt numFmtId="193" formatCode="_(* #,##0.00000000000_);_(* \(#,##0.00000000000\);_(* &quot;-&quot;???????????_);_(@_)"/>
    <numFmt numFmtId="194" formatCode="_(* #,##0.000_);_(* \(#,##0.000\);_(* &quot;-&quot;???_);_(@_)"/>
    <numFmt numFmtId="195" formatCode="0_);\(0\)"/>
    <numFmt numFmtId="196" formatCode="_(* #,##0.00_);_(* \(#,##0.00\);_(* &quot;-&quot;_);_(@_)"/>
    <numFmt numFmtId="197" formatCode="_(* #,##0.0000000000_);_(* \(#,##0.0000000000\);_(* &quot;-&quot;??_);_(@_)"/>
    <numFmt numFmtId="198" formatCode="_(* #,##0.00000000000000_);_(* \(#,##0.00000000000000\);_(* &quot;-&quot;??_);_(@_)"/>
    <numFmt numFmtId="199" formatCode="#,##0;\(#,##0\)"/>
    <numFmt numFmtId="200" formatCode="_(* #,##0.0_);_(* \(#,##0.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1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3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39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40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3" fillId="0" borderId="19" xfId="123" applyNumberFormat="1" applyFont="1" applyBorder="1" applyAlignment="1">
      <alignment/>
    </xf>
    <xf numFmtId="0" fontId="3" fillId="0" borderId="19" xfId="0" applyNumberFormat="1" applyFont="1" applyBorder="1" applyAlignment="1" quotePrefix="1">
      <alignment horizontal="center"/>
    </xf>
    <xf numFmtId="173" fontId="2" fillId="0" borderId="19" xfId="123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89" fontId="2" fillId="0" borderId="19" xfId="142" applyNumberFormat="1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89" fontId="2" fillId="0" borderId="19" xfId="133" applyNumberFormat="1" applyFont="1" applyBorder="1" applyAlignment="1">
      <alignment horizontal="center"/>
    </xf>
    <xf numFmtId="189" fontId="2" fillId="0" borderId="19" xfId="141" applyNumberFormat="1" applyFont="1" applyBorder="1" applyAlignment="1">
      <alignment/>
    </xf>
    <xf numFmtId="189" fontId="2" fillId="0" borderId="0" xfId="140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7" fillId="0" borderId="2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6" fillId="0" borderId="20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0" xfId="0" applyNumberFormat="1" applyFont="1" applyBorder="1" applyAlignment="1" quotePrefix="1">
      <alignment horizontal="center"/>
    </xf>
    <xf numFmtId="0" fontId="3" fillId="0" borderId="24" xfId="0" applyNumberFormat="1" applyFont="1" applyBorder="1" applyAlignment="1" quotePrefix="1">
      <alignment horizontal="center"/>
    </xf>
    <xf numFmtId="0" fontId="3" fillId="0" borderId="21" xfId="0" applyNumberFormat="1" applyFont="1" applyBorder="1" applyAlignment="1" quotePrefix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21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2" xfId="125"/>
    <cellStyle name="Comma 2 2" xfId="126"/>
    <cellStyle name="Comma 2 3" xfId="127"/>
    <cellStyle name="Comma 2 4" xfId="128"/>
    <cellStyle name="Comma 2 5" xfId="129"/>
    <cellStyle name="Comma 2 6" xfId="130"/>
    <cellStyle name="Comma 2 7" xfId="131"/>
    <cellStyle name="Comma 2 8" xfId="132"/>
    <cellStyle name="Comma 3" xfId="133"/>
    <cellStyle name="Comma 3 10" xfId="134"/>
    <cellStyle name="Comma 3 2" xfId="135"/>
    <cellStyle name="Comma 3 3" xfId="136"/>
    <cellStyle name="Comma 3 4" xfId="137"/>
    <cellStyle name="Comma 4" xfId="138"/>
    <cellStyle name="Comma 5" xfId="139"/>
    <cellStyle name="Comma 6" xfId="140"/>
    <cellStyle name="Comma 7" xfId="141"/>
    <cellStyle name="Comma 8" xfId="142"/>
    <cellStyle name="Currency" xfId="143"/>
    <cellStyle name="Currency [0]" xfId="144"/>
    <cellStyle name="Explanatory Text" xfId="145"/>
    <cellStyle name="Explanatory Text 2" xfId="146"/>
    <cellStyle name="Explanatory Text 3" xfId="147"/>
    <cellStyle name="Explanatory Text 4" xfId="148"/>
    <cellStyle name="Good" xfId="149"/>
    <cellStyle name="Good 2" xfId="150"/>
    <cellStyle name="Good 3" xfId="151"/>
    <cellStyle name="Good 4" xfId="152"/>
    <cellStyle name="Heading 1" xfId="153"/>
    <cellStyle name="Heading 1 2" xfId="154"/>
    <cellStyle name="Heading 1 3" xfId="155"/>
    <cellStyle name="Heading 1 4" xfId="156"/>
    <cellStyle name="Heading 2" xfId="157"/>
    <cellStyle name="Heading 2 2" xfId="158"/>
    <cellStyle name="Heading 2 3" xfId="159"/>
    <cellStyle name="Heading 2 4" xfId="160"/>
    <cellStyle name="Heading 3" xfId="161"/>
    <cellStyle name="Heading 3 2" xfId="162"/>
    <cellStyle name="Heading 3 3" xfId="163"/>
    <cellStyle name="Heading 3 4" xfId="164"/>
    <cellStyle name="Heading 4" xfId="165"/>
    <cellStyle name="Heading 4 2" xfId="166"/>
    <cellStyle name="Heading 4 3" xfId="167"/>
    <cellStyle name="Heading 4 4" xfId="168"/>
    <cellStyle name="Input" xfId="169"/>
    <cellStyle name="Input 2" xfId="170"/>
    <cellStyle name="Input 3" xfId="171"/>
    <cellStyle name="Input 4" xfId="172"/>
    <cellStyle name="Linked Cell" xfId="173"/>
    <cellStyle name="Linked Cell 2" xfId="174"/>
    <cellStyle name="Linked Cell 3" xfId="175"/>
    <cellStyle name="Linked Cell 4" xfId="176"/>
    <cellStyle name="Neutral" xfId="177"/>
    <cellStyle name="Neutral 2" xfId="178"/>
    <cellStyle name="Neutral 3" xfId="179"/>
    <cellStyle name="Neutral 4" xfId="180"/>
    <cellStyle name="Normal 10" xfId="181"/>
    <cellStyle name="Normal 11" xfId="182"/>
    <cellStyle name="Normal 12" xfId="183"/>
    <cellStyle name="Normal 2" xfId="184"/>
    <cellStyle name="Normal 2 2" xfId="185"/>
    <cellStyle name="Normal 2 3" xfId="186"/>
    <cellStyle name="Normal 2 4" xfId="187"/>
    <cellStyle name="Normal 2 5" xfId="188"/>
    <cellStyle name="Normal 2 6" xfId="189"/>
    <cellStyle name="Normal 2_Cash n Cash Equivalents" xfId="190"/>
    <cellStyle name="Normal 28" xfId="191"/>
    <cellStyle name="Normal 29" xfId="192"/>
    <cellStyle name="Normal 3" xfId="193"/>
    <cellStyle name="Normal 3 2" xfId="194"/>
    <cellStyle name="Normal 3 3" xfId="195"/>
    <cellStyle name="Normal 3 4" xfId="196"/>
    <cellStyle name="Normal 4" xfId="197"/>
    <cellStyle name="Normal 5" xfId="198"/>
    <cellStyle name="Normal 5 2" xfId="199"/>
    <cellStyle name="Normal 6" xfId="200"/>
    <cellStyle name="Normal 7" xfId="201"/>
    <cellStyle name="Normal 8" xfId="202"/>
    <cellStyle name="Normal 9" xfId="203"/>
    <cellStyle name="Note" xfId="204"/>
    <cellStyle name="Note 2" xfId="205"/>
    <cellStyle name="Note 3" xfId="206"/>
    <cellStyle name="Note 4" xfId="207"/>
    <cellStyle name="Output" xfId="208"/>
    <cellStyle name="Output 2" xfId="209"/>
    <cellStyle name="Output 3" xfId="210"/>
    <cellStyle name="Output 4" xfId="211"/>
    <cellStyle name="Percent" xfId="212"/>
    <cellStyle name="Percent 2" xfId="213"/>
    <cellStyle name="Percent 3" xfId="214"/>
    <cellStyle name="Percent 4" xfId="215"/>
    <cellStyle name="Title" xfId="216"/>
    <cellStyle name="Title 2" xfId="217"/>
    <cellStyle name="Title 3" xfId="218"/>
    <cellStyle name="Title 4" xfId="219"/>
    <cellStyle name="Total" xfId="220"/>
    <cellStyle name="Total 2" xfId="221"/>
    <cellStyle name="Total 3" xfId="222"/>
    <cellStyle name="Total 4" xfId="223"/>
    <cellStyle name="Warning Text" xfId="224"/>
    <cellStyle name="Warning Text 2" xfId="225"/>
    <cellStyle name="Warning Text 3" xfId="226"/>
    <cellStyle name="Warning Text 4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57150</xdr:rowOff>
    </xdr:from>
    <xdr:to>
      <xdr:col>0</xdr:col>
      <xdr:colOff>1028700</xdr:colOff>
      <xdr:row>4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0" zoomScaleNormal="80" zoomScalePageLayoutView="0" workbookViewId="0" topLeftCell="A7">
      <selection activeCell="E30" sqref="E30"/>
    </sheetView>
  </sheetViews>
  <sheetFormatPr defaultColWidth="9.140625" defaultRowHeight="12.75"/>
  <cols>
    <col min="1" max="1" width="33.421875" style="1" customWidth="1"/>
    <col min="2" max="2" width="5.00390625" style="1" customWidth="1"/>
    <col min="3" max="3" width="18.140625" style="1" customWidth="1"/>
    <col min="4" max="4" width="17.7109375" style="1" customWidth="1"/>
    <col min="5" max="5" width="17.28125" style="1" customWidth="1"/>
    <col min="6" max="11" width="14.7109375" style="1" customWidth="1"/>
    <col min="12" max="16384" width="9.140625" style="1" customWidth="1"/>
  </cols>
  <sheetData>
    <row r="1" spans="1:10" ht="1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4:8" ht="9" customHeight="1">
      <c r="D2" s="7"/>
      <c r="E2" s="7"/>
      <c r="F2" s="7"/>
      <c r="G2" s="7"/>
      <c r="H2" s="7"/>
    </row>
    <row r="3" spans="1:10" s="14" customFormat="1" ht="17.25" customHeight="1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</row>
    <row r="4" spans="4:8" ht="9" customHeight="1">
      <c r="D4" s="8"/>
      <c r="E4" s="8"/>
      <c r="F4" s="8"/>
      <c r="G4" s="8"/>
      <c r="H4" s="8"/>
    </row>
    <row r="5" spans="1:10" ht="15.75">
      <c r="A5" s="6" t="s">
        <v>13</v>
      </c>
      <c r="B5" s="6"/>
      <c r="C5" s="6"/>
      <c r="D5" s="57" t="s">
        <v>38</v>
      </c>
      <c r="E5" s="57"/>
      <c r="F5" s="57"/>
      <c r="G5" s="57"/>
      <c r="H5" s="57"/>
      <c r="I5" s="4"/>
      <c r="J5" s="4"/>
    </row>
    <row r="6" spans="4:10" ht="15.75">
      <c r="D6" s="5"/>
      <c r="E6" s="5"/>
      <c r="F6" s="5"/>
      <c r="G6" s="5"/>
      <c r="H6" s="5"/>
      <c r="I6" s="4"/>
      <c r="J6" s="4"/>
    </row>
    <row r="7" spans="1:10" ht="16.5" customHeight="1">
      <c r="A7" s="15"/>
      <c r="B7" s="15"/>
      <c r="C7" s="15"/>
      <c r="D7" s="3"/>
      <c r="E7" s="13" t="s">
        <v>19</v>
      </c>
      <c r="F7" s="16" t="s">
        <v>37</v>
      </c>
      <c r="G7" s="3"/>
      <c r="H7" s="3"/>
      <c r="I7" s="3"/>
      <c r="J7" s="3"/>
    </row>
    <row r="8" spans="1:10" ht="1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59" t="s">
        <v>11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19" customFormat="1" ht="47.25">
      <c r="A10" s="44" t="s">
        <v>0</v>
      </c>
      <c r="B10" s="45"/>
      <c r="C10" s="46"/>
      <c r="D10" s="18" t="s">
        <v>1</v>
      </c>
      <c r="E10" s="18" t="s">
        <v>3</v>
      </c>
      <c r="F10" s="18" t="s">
        <v>2</v>
      </c>
      <c r="G10" s="18" t="s">
        <v>4</v>
      </c>
      <c r="H10" s="18" t="s">
        <v>5</v>
      </c>
      <c r="I10" s="18" t="s">
        <v>4</v>
      </c>
      <c r="J10" s="18" t="s">
        <v>4</v>
      </c>
    </row>
    <row r="11" spans="1:10" s="19" customFormat="1" ht="15.75">
      <c r="A11" s="47"/>
      <c r="B11" s="48"/>
      <c r="C11" s="49"/>
      <c r="D11" s="18" t="s">
        <v>15</v>
      </c>
      <c r="E11" s="18" t="s">
        <v>6</v>
      </c>
      <c r="F11" s="18" t="s">
        <v>8</v>
      </c>
      <c r="G11" s="18" t="s">
        <v>7</v>
      </c>
      <c r="H11" s="18" t="s">
        <v>16</v>
      </c>
      <c r="I11" s="18" t="s">
        <v>17</v>
      </c>
      <c r="J11" s="18" t="s">
        <v>36</v>
      </c>
    </row>
    <row r="12" spans="1:10" ht="15.75">
      <c r="A12" s="50">
        <v>1</v>
      </c>
      <c r="B12" s="51"/>
      <c r="C12" s="52"/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0">
        <v>8</v>
      </c>
    </row>
    <row r="13" spans="1:10" s="2" customFormat="1" ht="15.75">
      <c r="A13" s="34" t="s">
        <v>20</v>
      </c>
      <c r="B13" s="55" t="s">
        <v>21</v>
      </c>
      <c r="C13" s="56"/>
      <c r="D13" s="27"/>
      <c r="E13" s="11"/>
      <c r="F13" s="11"/>
      <c r="G13" s="11"/>
      <c r="H13" s="11"/>
      <c r="I13" s="11"/>
      <c r="J13" s="11"/>
    </row>
    <row r="14" spans="1:10" s="2" customFormat="1" ht="15.75">
      <c r="A14" s="35"/>
      <c r="B14" s="24"/>
      <c r="C14" s="25" t="s">
        <v>40</v>
      </c>
      <c r="D14" s="27">
        <v>16291035</v>
      </c>
      <c r="E14" s="11">
        <v>12959355.844</v>
      </c>
      <c r="F14" s="11">
        <v>15680150</v>
      </c>
      <c r="G14" s="11">
        <f>F14*1.04</f>
        <v>16307356</v>
      </c>
      <c r="H14" s="11">
        <f aca="true" t="shared" si="0" ref="H14:J16">G14*1.04</f>
        <v>16959650.240000002</v>
      </c>
      <c r="I14" s="11">
        <f t="shared" si="0"/>
        <v>17638036.249600004</v>
      </c>
      <c r="J14" s="11">
        <f t="shared" si="0"/>
        <v>18343557.699584004</v>
      </c>
    </row>
    <row r="15" spans="1:10" s="2" customFormat="1" ht="15.75">
      <c r="A15" s="35"/>
      <c r="B15" s="53" t="s">
        <v>39</v>
      </c>
      <c r="C15" s="54"/>
      <c r="D15" s="9">
        <v>0</v>
      </c>
      <c r="E15" s="11">
        <v>1032718.152</v>
      </c>
      <c r="F15" s="11">
        <f>705210.63+130859+441877</f>
        <v>1277946.63</v>
      </c>
      <c r="G15" s="11">
        <f>F15*1.04</f>
        <v>1329064.4952</v>
      </c>
      <c r="H15" s="11">
        <f t="shared" si="0"/>
        <v>1382227.075008</v>
      </c>
      <c r="I15" s="11">
        <f t="shared" si="0"/>
        <v>1437516.15800832</v>
      </c>
      <c r="J15" s="11">
        <f t="shared" si="0"/>
        <v>1495016.8043286528</v>
      </c>
    </row>
    <row r="16" spans="1:10" s="2" customFormat="1" ht="15.75">
      <c r="A16" s="35"/>
      <c r="B16" s="53" t="s">
        <v>14</v>
      </c>
      <c r="C16" s="54"/>
      <c r="D16" s="26">
        <v>1064606</v>
      </c>
      <c r="E16" s="11">
        <v>1401740</v>
      </c>
      <c r="F16" s="11">
        <f>1704293</f>
        <v>1704293</v>
      </c>
      <c r="G16" s="11">
        <f>F16*1.04</f>
        <v>1772464.72</v>
      </c>
      <c r="H16" s="11">
        <f t="shared" si="0"/>
        <v>1843363.3088</v>
      </c>
      <c r="I16" s="11">
        <f t="shared" si="0"/>
        <v>1917097.841152</v>
      </c>
      <c r="J16" s="11">
        <f t="shared" si="0"/>
        <v>1993781.75479808</v>
      </c>
    </row>
    <row r="17" spans="1:11" s="2" customFormat="1" ht="15.75">
      <c r="A17" s="31" t="s">
        <v>22</v>
      </c>
      <c r="B17" s="32"/>
      <c r="C17" s="33"/>
      <c r="D17" s="9">
        <f aca="true" t="shared" si="1" ref="D17:J17">SUM(D13:D16)</f>
        <v>17355641</v>
      </c>
      <c r="E17" s="9">
        <f t="shared" si="1"/>
        <v>15393813.996000001</v>
      </c>
      <c r="F17" s="9">
        <f t="shared" si="1"/>
        <v>18662389.63</v>
      </c>
      <c r="G17" s="9">
        <f t="shared" si="1"/>
        <v>19408885.2152</v>
      </c>
      <c r="H17" s="9">
        <f t="shared" si="1"/>
        <v>20185240.623808004</v>
      </c>
      <c r="I17" s="9">
        <f t="shared" si="1"/>
        <v>20992650.248760324</v>
      </c>
      <c r="J17" s="9">
        <f t="shared" si="1"/>
        <v>21832356.25871074</v>
      </c>
      <c r="K17" s="29"/>
    </row>
    <row r="18" spans="1:10" s="2" customFormat="1" ht="29.25" customHeight="1">
      <c r="A18" s="34" t="s">
        <v>25</v>
      </c>
      <c r="B18" s="37" t="s">
        <v>24</v>
      </c>
      <c r="C18" s="17" t="s">
        <v>23</v>
      </c>
      <c r="D18" s="28">
        <v>12670433.937</v>
      </c>
      <c r="E18" s="11">
        <v>9007909</v>
      </c>
      <c r="F18" s="11">
        <v>11453354</v>
      </c>
      <c r="G18" s="11">
        <f>F18*1.04</f>
        <v>11911488.16</v>
      </c>
      <c r="H18" s="11">
        <f aca="true" t="shared" si="2" ref="G18:J19">G18*1.04</f>
        <v>12387947.6864</v>
      </c>
      <c r="I18" s="11">
        <f t="shared" si="2"/>
        <v>12883465.593856001</v>
      </c>
      <c r="J18" s="11">
        <f t="shared" si="2"/>
        <v>13398804.217610242</v>
      </c>
    </row>
    <row r="19" spans="1:10" ht="15.75">
      <c r="A19" s="35"/>
      <c r="B19" s="38"/>
      <c r="C19" s="17" t="s">
        <v>27</v>
      </c>
      <c r="D19" s="11">
        <v>0</v>
      </c>
      <c r="E19" s="11">
        <v>0</v>
      </c>
      <c r="F19" s="11"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</row>
    <row r="20" spans="1:10" s="2" customFormat="1" ht="15.75">
      <c r="A20" s="35"/>
      <c r="B20" s="39" t="s">
        <v>28</v>
      </c>
      <c r="C20" s="40"/>
      <c r="D20" s="9">
        <f>SUM(D18:D19)</f>
        <v>12670433.937</v>
      </c>
      <c r="E20" s="9">
        <f aca="true" t="shared" si="3" ref="E20:J20">SUM(E18:E19)</f>
        <v>9007909</v>
      </c>
      <c r="F20" s="9">
        <f t="shared" si="3"/>
        <v>11453354</v>
      </c>
      <c r="G20" s="9">
        <f t="shared" si="3"/>
        <v>11911488.16</v>
      </c>
      <c r="H20" s="9">
        <f t="shared" si="3"/>
        <v>12387947.6864</v>
      </c>
      <c r="I20" s="9">
        <f t="shared" si="3"/>
        <v>12883465.593856001</v>
      </c>
      <c r="J20" s="9">
        <f t="shared" si="3"/>
        <v>13398804.217610242</v>
      </c>
    </row>
    <row r="21" spans="1:10" ht="28.5">
      <c r="A21" s="35"/>
      <c r="B21" s="37" t="s">
        <v>29</v>
      </c>
      <c r="C21" s="17" t="s">
        <v>30</v>
      </c>
      <c r="D21" s="11">
        <v>1568020</v>
      </c>
      <c r="E21" s="11">
        <v>1455282.848</v>
      </c>
      <c r="F21" s="11">
        <f>704367+780437.2</f>
        <v>1484804.2</v>
      </c>
      <c r="G21" s="11">
        <f aca="true" t="shared" si="4" ref="G21:J22">F21*1.04</f>
        <v>1544196.368</v>
      </c>
      <c r="H21" s="11">
        <f t="shared" si="4"/>
        <v>1605964.22272</v>
      </c>
      <c r="I21" s="11">
        <f t="shared" si="4"/>
        <v>1670202.7916288</v>
      </c>
      <c r="J21" s="11">
        <f t="shared" si="4"/>
        <v>1737010.903293952</v>
      </c>
    </row>
    <row r="22" spans="1:11" ht="15">
      <c r="A22" s="35"/>
      <c r="B22" s="38"/>
      <c r="C22" s="17" t="s">
        <v>31</v>
      </c>
      <c r="D22" s="11">
        <v>0</v>
      </c>
      <c r="E22" s="11">
        <v>0</v>
      </c>
      <c r="F22" s="11"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20"/>
    </row>
    <row r="23" spans="1:10" ht="15">
      <c r="A23" s="36"/>
      <c r="B23" s="41" t="s">
        <v>35</v>
      </c>
      <c r="C23" s="42"/>
      <c r="D23" s="11">
        <f>SUM(D21:D22)</f>
        <v>1568020</v>
      </c>
      <c r="E23" s="11">
        <f aca="true" t="shared" si="5" ref="E23:J23">SUM(E21:E22)</f>
        <v>1455282.848</v>
      </c>
      <c r="F23" s="11">
        <f t="shared" si="5"/>
        <v>1484804.2</v>
      </c>
      <c r="G23" s="11">
        <f t="shared" si="5"/>
        <v>1544196.368</v>
      </c>
      <c r="H23" s="11">
        <f t="shared" si="5"/>
        <v>1605964.22272</v>
      </c>
      <c r="I23" s="11">
        <f t="shared" si="5"/>
        <v>1670202.7916288</v>
      </c>
      <c r="J23" s="11">
        <f t="shared" si="5"/>
        <v>1737010.903293952</v>
      </c>
    </row>
    <row r="24" spans="1:10" s="2" customFormat="1" ht="15.75">
      <c r="A24" s="31" t="s">
        <v>26</v>
      </c>
      <c r="B24" s="32"/>
      <c r="C24" s="33"/>
      <c r="D24" s="9">
        <f>SUM(D20,D23)</f>
        <v>14238453.937</v>
      </c>
      <c r="E24" s="9">
        <f aca="true" t="shared" si="6" ref="E24:J24">SUM(E20,E23)</f>
        <v>10463191.848</v>
      </c>
      <c r="F24" s="9">
        <f t="shared" si="6"/>
        <v>12938158.2</v>
      </c>
      <c r="G24" s="9">
        <f t="shared" si="6"/>
        <v>13455684.528</v>
      </c>
      <c r="H24" s="9">
        <f t="shared" si="6"/>
        <v>13993911.90912</v>
      </c>
      <c r="I24" s="9">
        <f t="shared" si="6"/>
        <v>14553668.385484802</v>
      </c>
      <c r="J24" s="9">
        <f t="shared" si="6"/>
        <v>15135815.120904194</v>
      </c>
    </row>
    <row r="25" spans="1:10" s="2" customFormat="1" ht="15.75">
      <c r="A25" s="61" t="s">
        <v>9</v>
      </c>
      <c r="B25" s="41" t="s">
        <v>33</v>
      </c>
      <c r="C25" s="42"/>
      <c r="D25" s="11"/>
      <c r="E25" s="11"/>
      <c r="F25" s="11"/>
      <c r="G25" s="11"/>
      <c r="H25" s="11"/>
      <c r="I25" s="11"/>
      <c r="J25" s="11"/>
    </row>
    <row r="26" spans="1:10" s="2" customFormat="1" ht="15.75">
      <c r="A26" s="62"/>
      <c r="B26" s="22"/>
      <c r="C26" s="23" t="s">
        <v>40</v>
      </c>
      <c r="D26" s="11">
        <v>2208840.572</v>
      </c>
      <c r="E26" s="11">
        <v>2983560.4</v>
      </c>
      <c r="F26" s="11">
        <v>3517429</v>
      </c>
      <c r="G26" s="11">
        <f aca="true" t="shared" si="7" ref="G26:J29">F26*1.04</f>
        <v>3658126.16</v>
      </c>
      <c r="H26" s="11">
        <f t="shared" si="7"/>
        <v>3804451.2064000005</v>
      </c>
      <c r="I26" s="11">
        <f t="shared" si="7"/>
        <v>3956629.2546560005</v>
      </c>
      <c r="J26" s="11">
        <f t="shared" si="7"/>
        <v>4114894.4248422408</v>
      </c>
    </row>
    <row r="27" spans="1:10" ht="15">
      <c r="A27" s="62"/>
      <c r="B27" s="41" t="s">
        <v>41</v>
      </c>
      <c r="C27" s="42"/>
      <c r="D27" s="11">
        <v>269566.891</v>
      </c>
      <c r="E27" s="11">
        <f>1032718.152+132000</f>
        <v>1164718.152</v>
      </c>
      <c r="F27" s="11">
        <f>F15</f>
        <v>1277946.63</v>
      </c>
      <c r="G27" s="11">
        <f t="shared" si="7"/>
        <v>1329064.4952</v>
      </c>
      <c r="H27" s="11">
        <f t="shared" si="7"/>
        <v>1382227.075008</v>
      </c>
      <c r="I27" s="11">
        <f t="shared" si="7"/>
        <v>1437516.15800832</v>
      </c>
      <c r="J27" s="11">
        <f t="shared" si="7"/>
        <v>1495016.8043286528</v>
      </c>
    </row>
    <row r="28" spans="1:10" ht="15">
      <c r="A28" s="62"/>
      <c r="B28" s="41" t="s">
        <v>14</v>
      </c>
      <c r="C28" s="42"/>
      <c r="D28" s="21">
        <v>638779.6</v>
      </c>
      <c r="E28" s="11">
        <v>782343.6</v>
      </c>
      <c r="F28" s="11">
        <v>928855.8</v>
      </c>
      <c r="G28" s="11">
        <f t="shared" si="7"/>
        <v>966010.0320000001</v>
      </c>
      <c r="H28" s="11">
        <f>G28*1.04</f>
        <v>1004650.4332800001</v>
      </c>
      <c r="I28" s="11">
        <f>H28*1.04</f>
        <v>1044836.4506112002</v>
      </c>
      <c r="J28" s="11">
        <f>I28*1.04</f>
        <v>1086629.9086356482</v>
      </c>
    </row>
    <row r="29" spans="1:10" ht="15">
      <c r="A29" s="43" t="s">
        <v>32</v>
      </c>
      <c r="B29" s="43"/>
      <c r="C29" s="43"/>
      <c r="D29" s="11">
        <f>SUM(D25:D28)</f>
        <v>3117187.063</v>
      </c>
      <c r="E29" s="11">
        <f>SUM(E25:E28)</f>
        <v>4930622.152</v>
      </c>
      <c r="F29" s="11">
        <f>SUM(F25:F28)</f>
        <v>5724231.43</v>
      </c>
      <c r="G29" s="11">
        <f t="shared" si="7"/>
        <v>5953200.6872</v>
      </c>
      <c r="H29" s="11">
        <f>SUM(H25:H28)</f>
        <v>6191328.714688001</v>
      </c>
      <c r="I29" s="11">
        <f>SUM(I25:I28)</f>
        <v>6438981.8632755205</v>
      </c>
      <c r="J29" s="11">
        <f>SUM(J25:J28)</f>
        <v>6696541.137806541</v>
      </c>
    </row>
    <row r="30" spans="1:10" s="2" customFormat="1" ht="15.75">
      <c r="A30" s="30" t="s">
        <v>10</v>
      </c>
      <c r="B30" s="30"/>
      <c r="C30" s="30"/>
      <c r="D30" s="9">
        <f>SUM(D24,D29)</f>
        <v>17355641</v>
      </c>
      <c r="E30" s="9">
        <f>SUM(E24,E29)</f>
        <v>15393814</v>
      </c>
      <c r="F30" s="9">
        <f>SUM(F24,F29)</f>
        <v>18662389.63</v>
      </c>
      <c r="G30" s="9">
        <f>SUM(G24,G29)+1</f>
        <v>19408886.2152</v>
      </c>
      <c r="H30" s="9">
        <f>SUM(H24,H29)</f>
        <v>20185240.623808004</v>
      </c>
      <c r="I30" s="9">
        <f>SUM(I24,I29)</f>
        <v>20992650.24876032</v>
      </c>
      <c r="J30" s="9">
        <f>SUM(J24,J29)</f>
        <v>21832356.258710735</v>
      </c>
    </row>
    <row r="31" ht="15">
      <c r="K31" s="20"/>
    </row>
    <row r="32" ht="15">
      <c r="F32" s="20"/>
    </row>
    <row r="33" spans="5:6" ht="15">
      <c r="E33" s="20"/>
      <c r="F33" s="12"/>
    </row>
    <row r="37" ht="15.75">
      <c r="A37" s="2" t="s">
        <v>34</v>
      </c>
    </row>
  </sheetData>
  <sheetProtection/>
  <mergeCells count="23">
    <mergeCell ref="A1:J1"/>
    <mergeCell ref="A9:J9"/>
    <mergeCell ref="A3:J3"/>
    <mergeCell ref="A25:A28"/>
    <mergeCell ref="B28:C28"/>
    <mergeCell ref="B27:C27"/>
    <mergeCell ref="B25:C25"/>
    <mergeCell ref="A13:A16"/>
    <mergeCell ref="A10:C11"/>
    <mergeCell ref="A12:C12"/>
    <mergeCell ref="B16:C16"/>
    <mergeCell ref="B15:C15"/>
    <mergeCell ref="B13:C13"/>
    <mergeCell ref="D5:H5"/>
    <mergeCell ref="A30:C30"/>
    <mergeCell ref="A17:C17"/>
    <mergeCell ref="A18:A23"/>
    <mergeCell ref="A24:C24"/>
    <mergeCell ref="B18:B19"/>
    <mergeCell ref="B20:C20"/>
    <mergeCell ref="B21:B22"/>
    <mergeCell ref="B23:C23"/>
    <mergeCell ref="A29:C29"/>
  </mergeCells>
  <printOptions horizontalCentered="1"/>
  <pageMargins left="0.21" right="0.14" top="0.984251968503937" bottom="0.984251968503937" header="0.511811023622047" footer="0.511811023622047"/>
  <pageSetup firstPageNumber="26" useFirstPageNumber="1" horizontalDpi="600" verticalDpi="600" orientation="landscape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Liwa, S.A.</dc:creator>
  <cp:keywords/>
  <dc:description/>
  <cp:lastModifiedBy>user</cp:lastModifiedBy>
  <cp:lastPrinted>2016-03-01T12:29:55Z</cp:lastPrinted>
  <dcterms:created xsi:type="dcterms:W3CDTF">2014-02-13T17:09:24Z</dcterms:created>
  <dcterms:modified xsi:type="dcterms:W3CDTF">2017-06-23T06:19:05Z</dcterms:modified>
  <cp:category/>
  <cp:version/>
  <cp:contentType/>
  <cp:contentStatus/>
</cp:coreProperties>
</file>